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Comps" sheetId="2" state="visible" r:id="rId4"/>
    <sheet name="Implied Valuation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<sst xmlns="http://schemas.openxmlformats.org/spreadsheetml/2006/main" count="94" uniqueCount="82">
  <si>
    <t xml:space="preserve">THE BROOKSIDE BRIEF</t>
  </si>
  <si>
    <t xml:space="preserve">Template 02 · Comparable Company Analysis</t>
  </si>
  <si>
    <t xml:space="preserve">Trading comps with peer statistics and an implied valuation. Published free by The Brookside Brief.</t>
  </si>
  <si>
    <t xml:space="preserve">HOW TO USE THIS TEMPLATE</t>
  </si>
  <si>
    <t xml:space="preserve">Step 1</t>
  </si>
  <si>
    <t xml:space="preserve">On the Comps sheet, replace the example row and add your peers — one per row, up to eight. Leave unused rows blank; the statistics ignore them.</t>
  </si>
  <si>
    <t xml:space="preserve">Step 2</t>
  </si>
  <si>
    <t xml:space="preserve">Use the same basis for every peer. Mixing last-twelve-months EBITDA for one company with next-year estimates for another is the most common way a comps table quietly lies.</t>
  </si>
  <si>
    <t xml:space="preserve">Step 3</t>
  </si>
  <si>
    <t xml:space="preserve">Check the EV/EBITDA column for outliers before trusting the median. A peer mid-turnaround or mid-acquisition is not comparable, however similar the business description.</t>
  </si>
  <si>
    <t xml:space="preserve">Step 4</t>
  </si>
  <si>
    <t xml:space="preserve">Enter your target's figures on the Implied Valuation sheet to see what each multiple implies per share.</t>
  </si>
  <si>
    <t xml:space="preserve">Step 5</t>
  </si>
  <si>
    <t xml:space="preserve">Quote the range, not the average. The 25th-to-75th spread is the honest answer; the single number is the marketing version.</t>
  </si>
  <si>
    <t xml:space="preserve">CELL COLOUR LEGEND</t>
  </si>
  <si>
    <t xml:space="preserve">Blue on yellow</t>
  </si>
  <si>
    <t xml:space="preserve">An input. This is where you type. Every one of these is an assumption you own.</t>
  </si>
  <si>
    <t xml:space="preserve">Black</t>
  </si>
  <si>
    <t xml:space="preserve">A formula. Leave it alone — it recalculates from the inputs.</t>
  </si>
  <si>
    <t xml:space="preserve">Green</t>
  </si>
  <si>
    <t xml:space="preserve">A link pulling a value from another sheet in this workbook.</t>
  </si>
  <si>
    <t xml:space="preserve">Red</t>
  </si>
  <si>
    <t xml:space="preserve">A link to an outside file. There are none in this template by design.</t>
  </si>
  <si>
    <t xml:space="preserve">WHICH CELLS TO EDIT</t>
  </si>
  <si>
    <t xml:space="preserve">Comps</t>
  </si>
  <si>
    <t xml:space="preserve">Columns A–D, F–G and J–M for each peer: name, ticker, price, shares, debt, cash, revenue, EBITDA, net income and growth. Everything else calculates.</t>
  </si>
  <si>
    <t xml:space="preserve">Implied Valuation</t>
  </si>
  <si>
    <t xml:space="preserve">The six target-company inputs in column B. The grid below them is formulas.</t>
  </si>
  <si>
    <t xml:space="preserve">TERMS OF USE</t>
  </si>
  <si>
    <t xml:space="preserve">This template is published free by The Brookside Brief for educational use. It ships pre-filled with a worked example so you can see the expected format — overwrite every input with your own before relying on any output. A model is a way of organising an argument, not a source of truth: the numbers it prints are only ever as good as the assumptions you typed above them. Nothing here is investment advice. Method follows the Comps framework in The Classroom → The Models → Model 02.</t>
  </si>
  <si>
    <t xml:space="preserve">Comparable Company Analysis</t>
  </si>
  <si>
    <t xml:space="preserve">Blue cells are inputs. Everything from Market cap rightwards is calculated.</t>
  </si>
  <si>
    <t xml:space="preserve">Company</t>
  </si>
  <si>
    <t xml:space="preserve">Ticker</t>
  </si>
  <si>
    <t xml:space="preserve">Share price ($)</t>
  </si>
  <si>
    <t xml:space="preserve">Diluted shares (mm)</t>
  </si>
  <si>
    <t xml:space="preserve">Market cap ($mm)</t>
  </si>
  <si>
    <t xml:space="preserve">Total debt ($mm)</t>
  </si>
  <si>
    <t xml:space="preserve">Cash ($mm)</t>
  </si>
  <si>
    <t xml:space="preserve">Net debt ($mm)</t>
  </si>
  <si>
    <t xml:space="preserve">Enterprise value ($mm)</t>
  </si>
  <si>
    <t xml:space="preserve">Revenue ($mm)</t>
  </si>
  <si>
    <t xml:space="preserve">EBITDA ($mm)</t>
  </si>
  <si>
    <t xml:space="preserve">Net income ($mm)</t>
  </si>
  <si>
    <t xml:space="preserve">Rev growth %</t>
  </si>
  <si>
    <t xml:space="preserve">EBITDA margin %</t>
  </si>
  <si>
    <t xml:space="preserve">EV / Revenue</t>
  </si>
  <si>
    <t xml:space="preserve">EV / EBITDA</t>
  </si>
  <si>
    <t xml:space="preserve">P / E</t>
  </si>
  <si>
    <t xml:space="preserve">Example Corp (overwrite me)</t>
  </si>
  <si>
    <t xml:space="preserve">EXMP</t>
  </si>
  <si>
    <t xml:space="preserve">PEER SET STATISTICS</t>
  </si>
  <si>
    <t xml:space="preserve">Minimum</t>
  </si>
  <si>
    <t xml:space="preserve">25th percentile</t>
  </si>
  <si>
    <t xml:space="preserve">Median</t>
  </si>
  <si>
    <t xml:space="preserve">Mean</t>
  </si>
  <si>
    <t xml:space="preserve">75th percentile</t>
  </si>
  <si>
    <t xml:space="preserve">Maximum</t>
  </si>
  <si>
    <t xml:space="preserve">Statistics ignore blank rows, so you can use as few or as many peers as you have. Median is the row that</t>
  </si>
  <si>
    <t xml:space="preserve">matters — the mean is dragged around by whichever peer is having an unusual year.</t>
  </si>
  <si>
    <t xml:space="preserve">Implied Valuation — Your Target</t>
  </si>
  <si>
    <t xml:space="preserve">What the peer group says your company is worth, on each multiple.</t>
  </si>
  <si>
    <t xml:space="preserve">TARGET COMPANY INPUTS</t>
  </si>
  <si>
    <t xml:space="preserve">Last twelve months, or next-year estimate — just be consistent with the peers.</t>
  </si>
  <si>
    <t xml:space="preserve">Same basis as the peer EBITDA column.</t>
  </si>
  <si>
    <t xml:space="preserve">For the P/E cross-check.</t>
  </si>
  <si>
    <t xml:space="preserve">Total debt less cash. Negative if the company is net cash.</t>
  </si>
  <si>
    <t xml:space="preserve">Fully diluted.</t>
  </si>
  <si>
    <t xml:space="preserve">Current share price ($)</t>
  </si>
  <si>
    <t xml:space="preserve">For the upside / downside line.</t>
  </si>
  <si>
    <t xml:space="preserve">IMPLIED VALUE PER SHARE, ON PEER MULTIPLES</t>
  </si>
  <si>
    <t xml:space="preserve">Multiple</t>
  </si>
  <si>
    <t xml:space="preserve">25th pctile</t>
  </si>
  <si>
    <t xml:space="preserve">75th pctile</t>
  </si>
  <si>
    <t xml:space="preserve">Note</t>
  </si>
  <si>
    <t xml:space="preserve">Enterprise-value multiple: subtract net debt to get to equity.</t>
  </si>
  <si>
    <t xml:space="preserve">Equity multiple: already an equity value, so no net-debt bridge.</t>
  </si>
  <si>
    <t xml:space="preserve">Average of the three medians</t>
  </si>
  <si>
    <t xml:space="preserve">Current share price</t>
  </si>
  <si>
    <t xml:space="preserve">Implied upside / (downside)</t>
  </si>
  <si>
    <t xml:space="preserve">A comps range is a statement about what the market is paying for similar businesses today — not about</t>
  </si>
  <si>
    <t xml:space="preserve">what any of them is worth. If the whole peer group is mispriced, this method inherits the mistake in full.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</si>
</sst>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\$#,##0.00;&quot;($&quot;#,##0.00\);\-"/>
    <numFmt numFmtId="166" formatCode="#,##0.0;\(#,##0.0\);\-"/>
    <numFmt numFmtId="167" formatCode="\$#,##0;&quot;($&quot;#,##0\);\-"/>
    <numFmt numFmtId="168" formatCode="0.0%;\(0.0%\);\-"/>
    <numFmt numFmtId="169" formatCode="0.0\x;\(0.0&quot;x)&quot;;\-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C8102E"/>
      <name val="Arial"/>
      <family val="0"/>
      <charset val="1"/>
    </font>
    <font>
      <b val="true"/>
      <sz val="17"/>
      <color rgb="FF111111"/>
      <name val="Georgia"/>
      <family val="0"/>
      <charset val="1"/>
    </font>
    <font>
      <i val="true"/>
      <sz val="10.5"/>
      <color rgb="FF6B6B66"/>
      <name val="Georgia"/>
      <family val="0"/>
      <charset val="1"/>
    </font>
    <font>
      <b val="true"/>
      <sz val="10"/>
      <color rgb="FF111111"/>
      <name val="Arial"/>
      <family val="0"/>
      <charset val="1"/>
    </font>
    <font>
      <i val="true"/>
      <sz val="9"/>
      <color rgb="FF6B6B66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0"/>
      <color rgb="FF008000"/>
      <name val="Arial"/>
      <family val="0"/>
      <charset val="1"/>
    </font>
    <font>
      <b val="true"/>
      <sz val="10"/>
      <color rgb="FFFF0000"/>
      <name val="Arial"/>
      <family val="0"/>
      <charset val="1"/>
    </font>
    <font>
      <i val="true"/>
      <sz val="10"/>
      <color rgb="FF6B6B66"/>
      <name val="Georgia"/>
      <family val="0"/>
      <charset val="1"/>
    </font>
    <font>
      <b val="true"/>
      <sz val="9"/>
      <color rgb="FF111111"/>
      <name val="Arial"/>
      <family val="0"/>
      <charset val="1"/>
    </font>
    <font>
      <sz val="10"/>
      <color rgb="FF111111"/>
      <name val="Arial"/>
      <family val="0"/>
      <charset val="1"/>
    </font>
    <font>
      <b val="true"/>
      <sz val="10"/>
      <color rgb="FFC8102E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A8"/>
        <bgColor rgb="FFFFFFCC"/>
      </patternFill>
    </fill>
    <fill>
      <patternFill patternType="solid">
        <fgColor rgb="FFFDF3F4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111111"/>
      </bottom>
      <diagonal/>
    </border>
    <border diagonalUp="false" diagonalDown="false">
      <left/>
      <right/>
      <top/>
      <bottom style="thin">
        <color rgb="FFDCDCD6"/>
      </bottom>
      <diagonal/>
    </border>
    <border diagonalUp="false" diagonalDown="false">
      <left/>
      <right/>
      <top/>
      <bottom style="thin">
        <color rgb="FF111111"/>
      </bottom>
      <diagonal/>
    </border>
    <border diagonalUp="false" diagonalDown="false">
      <left style="thin">
        <color rgb="FFDCDCD6"/>
      </left>
      <right style="thin">
        <color rgb="FFDCDCD6"/>
      </right>
      <top style="thin">
        <color rgb="FFDCDCD6"/>
      </top>
      <bottom style="thin">
        <color rgb="FFDCDCD6"/>
      </bottom>
      <diagonal/>
    </border>
    <border diagonalUp="false" diagonalDown="false">
      <left style="thin">
        <color rgb="FFDCDCD6"/>
      </left>
      <right style="thin">
        <color rgb="FFDCDCD6"/>
      </right>
      <top style="medium">
        <color rgb="FF111111"/>
      </top>
      <bottom style="medium">
        <color rgb="FF11111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9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9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DF3F4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CDC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A8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B66"/>
      <rgbColor rgb="FF969696"/>
      <rgbColor rgb="FF003366"/>
      <rgbColor rgb="FF339966"/>
      <rgbColor rgb="FF111111"/>
      <rgbColor rgb="FF333300"/>
      <rgbColor rgb="FFC8102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3" min="3" style="0" width="88"/>
  </cols>
  <sheetData>
    <row r="1" customFormat="false" ht="15" hidden="false" customHeight="false" outlineLevel="0" collapsed="false">
      <c r="A1" s="1" t="s">
        <v>0</v>
      </c>
    </row>
    <row r="2" customFormat="false" ht="20.9" hidden="false" customHeight="false" outlineLevel="0" collapsed="false">
      <c r="A2" s="2" t="s">
        <v>1</v>
      </c>
    </row>
    <row r="3" customFormat="false" ht="15" hidden="false" customHeight="false" outlineLevel="0" collapsed="false">
      <c r="A3" s="3" t="s">
        <v>2</v>
      </c>
    </row>
    <row r="4" customFormat="false" ht="6" hidden="false" customHeight="true" outlineLevel="0" collapsed="false">
      <c r="A4" s="4"/>
      <c r="B4" s="4"/>
      <c r="C4" s="4"/>
      <c r="D4" s="4"/>
      <c r="E4" s="4"/>
      <c r="F4" s="4"/>
      <c r="G4" s="4"/>
      <c r="H4" s="4"/>
    </row>
    <row r="6" customFormat="false" ht="15" hidden="false" customHeight="false" outlineLevel="0" collapsed="false">
      <c r="A6" s="5" t="s">
        <v>3</v>
      </c>
      <c r="B6" s="6"/>
      <c r="C6" s="6"/>
      <c r="D6" s="6"/>
      <c r="E6" s="6"/>
      <c r="F6" s="6"/>
      <c r="G6" s="6"/>
      <c r="H6" s="6"/>
    </row>
    <row r="8" customFormat="false" ht="30" hidden="false" customHeight="true" outlineLevel="0" collapsed="false">
      <c r="B8" s="7" t="s">
        <v>4</v>
      </c>
      <c r="C8" s="8" t="s">
        <v>5</v>
      </c>
    </row>
    <row r="9" customFormat="false" ht="30" hidden="false" customHeight="true" outlineLevel="0" collapsed="false">
      <c r="B9" s="7" t="s">
        <v>6</v>
      </c>
      <c r="C9" s="8" t="s">
        <v>7</v>
      </c>
    </row>
    <row r="10" customFormat="false" ht="30" hidden="false" customHeight="true" outlineLevel="0" collapsed="false">
      <c r="B10" s="7" t="s">
        <v>8</v>
      </c>
      <c r="C10" s="8" t="s">
        <v>9</v>
      </c>
    </row>
    <row r="11" customFormat="false" ht="30" hidden="false" customHeight="true" outlineLevel="0" collapsed="false">
      <c r="B11" s="7" t="s">
        <v>10</v>
      </c>
      <c r="C11" s="8" t="s">
        <v>11</v>
      </c>
    </row>
    <row r="12" customFormat="false" ht="30" hidden="false" customHeight="true" outlineLevel="0" collapsed="false">
      <c r="B12" s="7" t="s">
        <v>12</v>
      </c>
      <c r="C12" s="8" t="s">
        <v>13</v>
      </c>
    </row>
    <row r="14" customFormat="false" ht="15" hidden="false" customHeight="false" outlineLevel="0" collapsed="false">
      <c r="A14" s="5" t="s">
        <v>14</v>
      </c>
      <c r="B14" s="6"/>
      <c r="C14" s="6"/>
      <c r="D14" s="6"/>
      <c r="E14" s="6"/>
      <c r="F14" s="6"/>
      <c r="G14" s="6"/>
      <c r="H14" s="6"/>
    </row>
    <row r="16" customFormat="false" ht="15" hidden="false" customHeight="false" outlineLevel="0" collapsed="false">
      <c r="B16" s="9" t="s">
        <v>15</v>
      </c>
      <c r="C16" s="10" t="s">
        <v>16</v>
      </c>
    </row>
    <row r="17" customFormat="false" ht="15" hidden="false" customHeight="false" outlineLevel="0" collapsed="false">
      <c r="B17" s="7" t="s">
        <v>17</v>
      </c>
      <c r="C17" s="10" t="s">
        <v>18</v>
      </c>
    </row>
    <row r="18" customFormat="false" ht="15" hidden="false" customHeight="false" outlineLevel="0" collapsed="false">
      <c r="B18" s="11" t="s">
        <v>19</v>
      </c>
      <c r="C18" s="10" t="s">
        <v>20</v>
      </c>
    </row>
    <row r="19" customFormat="false" ht="15" hidden="false" customHeight="false" outlineLevel="0" collapsed="false">
      <c r="B19" s="12" t="s">
        <v>21</v>
      </c>
      <c r="C19" s="10" t="s">
        <v>22</v>
      </c>
    </row>
    <row r="21" customFormat="false" ht="15" hidden="false" customHeight="false" outlineLevel="0" collapsed="false">
      <c r="A21" s="5" t="s">
        <v>23</v>
      </c>
      <c r="B21" s="6"/>
      <c r="C21" s="6"/>
      <c r="D21" s="6"/>
      <c r="E21" s="6"/>
      <c r="F21" s="6"/>
      <c r="G21" s="6"/>
      <c r="H21" s="6"/>
    </row>
    <row r="23" customFormat="false" ht="27.75" hidden="false" customHeight="true" outlineLevel="0" collapsed="false">
      <c r="B23" s="7" t="s">
        <v>24</v>
      </c>
      <c r="C23" s="8" t="s">
        <v>25</v>
      </c>
    </row>
    <row r="24" customFormat="false" ht="27.75" hidden="false" customHeight="true" outlineLevel="0" collapsed="false">
      <c r="B24" s="7" t="s">
        <v>26</v>
      </c>
      <c r="C24" s="8" t="s">
        <v>27</v>
      </c>
    </row>
    <row r="27" customFormat="false" ht="15" hidden="false" customHeight="false" outlineLevel="0" collapsed="false">
      <c r="A27" s="5" t="s">
        <v>28</v>
      </c>
      <c r="B27" s="6"/>
      <c r="C27" s="6"/>
      <c r="D27" s="6"/>
      <c r="E27" s="6"/>
      <c r="F27" s="6"/>
      <c r="G27" s="6"/>
      <c r="H27" s="6"/>
    </row>
    <row r="29" customFormat="false" ht="15" hidden="false" customHeight="true" outlineLevel="0" collapsed="false">
      <c r="B29" s="13" t="s">
        <v>29</v>
      </c>
      <c r="C29" s="13"/>
    </row>
    <row r="30" customFormat="false" ht="15" hidden="false" customHeight="false" outlineLevel="0" collapsed="false">
      <c r="B30" s="13"/>
      <c r="C30" s="13"/>
    </row>
    <row r="31" customFormat="false" ht="15" hidden="false" customHeight="false" outlineLevel="0" collapsed="false">
      <c r="B31" s="13"/>
      <c r="C31" s="13"/>
    </row>
    <row r="32" customFormat="false" ht="15" hidden="false" customHeight="false" outlineLevel="0" collapsed="false">
      <c r="B32" s="13"/>
      <c r="C32" s="13"/>
    </row>
    <row r="33" customFormat="false" ht="15" hidden="false" customHeight="false" outlineLevel="0" collapsed="false">
      <c r="B33" s="13"/>
      <c r="C33" s="13"/>
    </row>
  </sheetData>
  <mergeCells count="1">
    <mergeCell ref="B29:C3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6" topLeftCell="C7" activePane="bottomRight" state="frozen"/>
      <selection pane="topLeft" activeCell="A1" activeCellId="0" sqref="A1"/>
      <selection pane="topRight" activeCell="C1" activeCellId="0" sqref="C1"/>
      <selection pane="bottomLeft" activeCell="A7" activeCellId="0" sqref="A7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0"/>
    <col collapsed="false" customWidth="true" hidden="false" outlineLevel="0" max="18" min="3" style="0" width="13"/>
  </cols>
  <sheetData>
    <row r="1" customFormat="false" ht="15" hidden="false" customHeight="false" outlineLevel="0" collapsed="false">
      <c r="A1" s="1" t="s">
        <v>0</v>
      </c>
    </row>
    <row r="2" customFormat="false" ht="20.9" hidden="false" customHeight="false" outlineLevel="0" collapsed="false">
      <c r="A2" s="2" t="s">
        <v>30</v>
      </c>
    </row>
    <row r="3" customFormat="false" ht="15" hidden="false" customHeight="false" outlineLevel="0" collapsed="false">
      <c r="A3" s="3" t="s">
        <v>31</v>
      </c>
    </row>
    <row r="4" customFormat="false" ht="6" hidden="false" customHeight="true" outlineLevel="0" collapsed="false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6" customFormat="false" ht="25.5" hidden="false" customHeight="true" outlineLevel="0" collapsed="false">
      <c r="A6" s="14" t="s">
        <v>32</v>
      </c>
      <c r="B6" s="14" t="s">
        <v>33</v>
      </c>
      <c r="C6" s="14" t="s">
        <v>34</v>
      </c>
      <c r="D6" s="14" t="s">
        <v>35</v>
      </c>
      <c r="E6" s="14" t="s">
        <v>36</v>
      </c>
      <c r="F6" s="14" t="s">
        <v>37</v>
      </c>
      <c r="G6" s="14" t="s">
        <v>38</v>
      </c>
      <c r="H6" s="14" t="s">
        <v>39</v>
      </c>
      <c r="I6" s="14" t="s">
        <v>40</v>
      </c>
      <c r="J6" s="14" t="s">
        <v>41</v>
      </c>
      <c r="K6" s="14" t="s">
        <v>42</v>
      </c>
      <c r="L6" s="14" t="s">
        <v>43</v>
      </c>
      <c r="M6" s="14" t="s">
        <v>44</v>
      </c>
      <c r="N6" s="14" t="s">
        <v>45</v>
      </c>
      <c r="O6" s="14" t="s">
        <v>46</v>
      </c>
      <c r="P6" s="14" t="s">
        <v>47</v>
      </c>
      <c r="Q6" s="14" t="s">
        <v>48</v>
      </c>
    </row>
    <row r="7" customFormat="false" ht="15" hidden="false" customHeight="false" outlineLevel="0" collapsed="false">
      <c r="A7" s="15" t="s">
        <v>49</v>
      </c>
      <c r="B7" s="15" t="s">
        <v>50</v>
      </c>
      <c r="C7" s="16" t="n">
        <v>42.5</v>
      </c>
      <c r="D7" s="17" t="n">
        <v>120</v>
      </c>
      <c r="E7" s="18" t="n">
        <f aca="false">IF(OR(C7="",D7=""),"",C7*D7)</f>
        <v>5100</v>
      </c>
      <c r="F7" s="19" t="n">
        <v>300</v>
      </c>
      <c r="G7" s="19" t="n">
        <v>150</v>
      </c>
      <c r="H7" s="18" t="n">
        <f aca="false">IF(E7="","",F7-G7)</f>
        <v>150</v>
      </c>
      <c r="I7" s="18" t="n">
        <f aca="false">IF(E7="","",E7+H7)</f>
        <v>5250</v>
      </c>
      <c r="J7" s="19" t="n">
        <v>1200</v>
      </c>
      <c r="K7" s="19" t="n">
        <v>260</v>
      </c>
      <c r="L7" s="19" t="n">
        <v>95</v>
      </c>
      <c r="M7" s="20" t="n">
        <v>0.12</v>
      </c>
      <c r="N7" s="21" t="n">
        <f aca="false">IFERROR(K7/J7,"")</f>
        <v>0.216666666666667</v>
      </c>
      <c r="O7" s="22" t="n">
        <f aca="false">IFERROR(I7/J7,"")</f>
        <v>4.375</v>
      </c>
      <c r="P7" s="22" t="n">
        <f aca="false">IFERROR(I7/K7,"")</f>
        <v>20.1923076923077</v>
      </c>
      <c r="Q7" s="22" t="n">
        <f aca="false">IFERROR(E7/L7,"")</f>
        <v>53.6842105263158</v>
      </c>
    </row>
    <row r="8" customFormat="false" ht="15" hidden="false" customHeight="false" outlineLevel="0" collapsed="false">
      <c r="A8" s="15"/>
      <c r="B8" s="15"/>
      <c r="C8" s="16"/>
      <c r="D8" s="17"/>
      <c r="E8" s="18" t="str">
        <f aca="false">IF(OR(C8="",D8=""),"",C8*D8)</f>
        <v/>
      </c>
      <c r="F8" s="19"/>
      <c r="G8" s="19"/>
      <c r="H8" s="18" t="str">
        <f aca="false">IF(E8="","",F8-G8)</f>
        <v/>
      </c>
      <c r="I8" s="18" t="str">
        <f aca="false">IF(E8="","",E8+H8)</f>
        <v/>
      </c>
      <c r="J8" s="19"/>
      <c r="K8" s="19"/>
      <c r="L8" s="19"/>
      <c r="M8" s="20"/>
      <c r="N8" s="21" t="str">
        <f aca="false">IFERROR(K8/J8,"")</f>
        <v/>
      </c>
      <c r="O8" s="22" t="str">
        <f aca="false">IFERROR(I8/J8,"")</f>
        <v/>
      </c>
      <c r="P8" s="22" t="str">
        <f aca="false">IFERROR(I8/K8,"")</f>
        <v/>
      </c>
      <c r="Q8" s="22" t="str">
        <f aca="false">IFERROR(E8/L8,"")</f>
        <v/>
      </c>
    </row>
    <row r="9" customFormat="false" ht="15" hidden="false" customHeight="false" outlineLevel="0" collapsed="false">
      <c r="A9" s="15"/>
      <c r="B9" s="15"/>
      <c r="C9" s="16"/>
      <c r="D9" s="17"/>
      <c r="E9" s="18" t="str">
        <f aca="false">IF(OR(C9="",D9=""),"",C9*D9)</f>
        <v/>
      </c>
      <c r="F9" s="19"/>
      <c r="G9" s="19"/>
      <c r="H9" s="18" t="str">
        <f aca="false">IF(E9="","",F9-G9)</f>
        <v/>
      </c>
      <c r="I9" s="18" t="str">
        <f aca="false">IF(E9="","",E9+H9)</f>
        <v/>
      </c>
      <c r="J9" s="19"/>
      <c r="K9" s="19"/>
      <c r="L9" s="19"/>
      <c r="M9" s="20"/>
      <c r="N9" s="21" t="str">
        <f aca="false">IFERROR(K9/J9,"")</f>
        <v/>
      </c>
      <c r="O9" s="22" t="str">
        <f aca="false">IFERROR(I9/J9,"")</f>
        <v/>
      </c>
      <c r="P9" s="22" t="str">
        <f aca="false">IFERROR(I9/K9,"")</f>
        <v/>
      </c>
      <c r="Q9" s="22" t="str">
        <f aca="false">IFERROR(E9/L9,"")</f>
        <v/>
      </c>
    </row>
    <row r="10" customFormat="false" ht="15" hidden="false" customHeight="false" outlineLevel="0" collapsed="false">
      <c r="A10" s="15"/>
      <c r="B10" s="15"/>
      <c r="C10" s="16"/>
      <c r="D10" s="17"/>
      <c r="E10" s="18" t="str">
        <f aca="false">IF(OR(C10="",D10=""),"",C10*D10)</f>
        <v/>
      </c>
      <c r="F10" s="19"/>
      <c r="G10" s="19"/>
      <c r="H10" s="18" t="str">
        <f aca="false">IF(E10="","",F10-G10)</f>
        <v/>
      </c>
      <c r="I10" s="18" t="str">
        <f aca="false">IF(E10="","",E10+H10)</f>
        <v/>
      </c>
      <c r="J10" s="19"/>
      <c r="K10" s="19"/>
      <c r="L10" s="19"/>
      <c r="M10" s="20"/>
      <c r="N10" s="21" t="str">
        <f aca="false">IFERROR(K10/J10,"")</f>
        <v/>
      </c>
      <c r="O10" s="22" t="str">
        <f aca="false">IFERROR(I10/J10,"")</f>
        <v/>
      </c>
      <c r="P10" s="22" t="str">
        <f aca="false">IFERROR(I10/K10,"")</f>
        <v/>
      </c>
      <c r="Q10" s="22" t="str">
        <f aca="false">IFERROR(E10/L10,"")</f>
        <v/>
      </c>
    </row>
    <row r="11" customFormat="false" ht="15" hidden="false" customHeight="false" outlineLevel="0" collapsed="false">
      <c r="A11" s="15"/>
      <c r="B11" s="15"/>
      <c r="C11" s="16"/>
      <c r="D11" s="17"/>
      <c r="E11" s="18" t="str">
        <f aca="false">IF(OR(C11="",D11=""),"",C11*D11)</f>
        <v/>
      </c>
      <c r="F11" s="19"/>
      <c r="G11" s="19"/>
      <c r="H11" s="18" t="str">
        <f aca="false">IF(E11="","",F11-G11)</f>
        <v/>
      </c>
      <c r="I11" s="18" t="str">
        <f aca="false">IF(E11="","",E11+H11)</f>
        <v/>
      </c>
      <c r="J11" s="19"/>
      <c r="K11" s="19"/>
      <c r="L11" s="19"/>
      <c r="M11" s="20"/>
      <c r="N11" s="21" t="str">
        <f aca="false">IFERROR(K11/J11,"")</f>
        <v/>
      </c>
      <c r="O11" s="22" t="str">
        <f aca="false">IFERROR(I11/J11,"")</f>
        <v/>
      </c>
      <c r="P11" s="22" t="str">
        <f aca="false">IFERROR(I11/K11,"")</f>
        <v/>
      </c>
      <c r="Q11" s="22" t="str">
        <f aca="false">IFERROR(E11/L11,"")</f>
        <v/>
      </c>
    </row>
    <row r="12" customFormat="false" ht="15" hidden="false" customHeight="false" outlineLevel="0" collapsed="false">
      <c r="A12" s="15"/>
      <c r="B12" s="15"/>
      <c r="C12" s="16"/>
      <c r="D12" s="17"/>
      <c r="E12" s="18" t="str">
        <f aca="false">IF(OR(C12="",D12=""),"",C12*D12)</f>
        <v/>
      </c>
      <c r="F12" s="19"/>
      <c r="G12" s="19"/>
      <c r="H12" s="18" t="str">
        <f aca="false">IF(E12="","",F12-G12)</f>
        <v/>
      </c>
      <c r="I12" s="18" t="str">
        <f aca="false">IF(E12="","",E12+H12)</f>
        <v/>
      </c>
      <c r="J12" s="19"/>
      <c r="K12" s="19"/>
      <c r="L12" s="19"/>
      <c r="M12" s="20"/>
      <c r="N12" s="21" t="str">
        <f aca="false">IFERROR(K12/J12,"")</f>
        <v/>
      </c>
      <c r="O12" s="22" t="str">
        <f aca="false">IFERROR(I12/J12,"")</f>
        <v/>
      </c>
      <c r="P12" s="22" t="str">
        <f aca="false">IFERROR(I12/K12,"")</f>
        <v/>
      </c>
      <c r="Q12" s="22" t="str">
        <f aca="false">IFERROR(E12/L12,"")</f>
        <v/>
      </c>
    </row>
    <row r="13" customFormat="false" ht="15" hidden="false" customHeight="false" outlineLevel="0" collapsed="false">
      <c r="A13" s="15"/>
      <c r="B13" s="15"/>
      <c r="C13" s="16"/>
      <c r="D13" s="17"/>
      <c r="E13" s="18" t="str">
        <f aca="false">IF(OR(C13="",D13=""),"",C13*D13)</f>
        <v/>
      </c>
      <c r="F13" s="19"/>
      <c r="G13" s="19"/>
      <c r="H13" s="18" t="str">
        <f aca="false">IF(E13="","",F13-G13)</f>
        <v/>
      </c>
      <c r="I13" s="18" t="str">
        <f aca="false">IF(E13="","",E13+H13)</f>
        <v/>
      </c>
      <c r="J13" s="19"/>
      <c r="K13" s="19"/>
      <c r="L13" s="19"/>
      <c r="M13" s="20"/>
      <c r="N13" s="21" t="str">
        <f aca="false">IFERROR(K13/J13,"")</f>
        <v/>
      </c>
      <c r="O13" s="22" t="str">
        <f aca="false">IFERROR(I13/J13,"")</f>
        <v/>
      </c>
      <c r="P13" s="22" t="str">
        <f aca="false">IFERROR(I13/K13,"")</f>
        <v/>
      </c>
      <c r="Q13" s="22" t="str">
        <f aca="false">IFERROR(E13/L13,"")</f>
        <v/>
      </c>
    </row>
    <row r="14" customFormat="false" ht="15" hidden="false" customHeight="false" outlineLevel="0" collapsed="false">
      <c r="A14" s="15"/>
      <c r="B14" s="15"/>
      <c r="C14" s="16"/>
      <c r="D14" s="17"/>
      <c r="E14" s="18" t="str">
        <f aca="false">IF(OR(C14="",D14=""),"",C14*D14)</f>
        <v/>
      </c>
      <c r="F14" s="19"/>
      <c r="G14" s="19"/>
      <c r="H14" s="18" t="str">
        <f aca="false">IF(E14="","",F14-G14)</f>
        <v/>
      </c>
      <c r="I14" s="18" t="str">
        <f aca="false">IF(E14="","",E14+H14)</f>
        <v/>
      </c>
      <c r="J14" s="19"/>
      <c r="K14" s="19"/>
      <c r="L14" s="19"/>
      <c r="M14" s="20"/>
      <c r="N14" s="21" t="str">
        <f aca="false">IFERROR(K14/J14,"")</f>
        <v/>
      </c>
      <c r="O14" s="22" t="str">
        <f aca="false">IFERROR(I14/J14,"")</f>
        <v/>
      </c>
      <c r="P14" s="22" t="str">
        <f aca="false">IFERROR(I14/K14,"")</f>
        <v/>
      </c>
      <c r="Q14" s="22" t="str">
        <f aca="false">IFERROR(E14/L14,"")</f>
        <v/>
      </c>
    </row>
    <row r="16" customFormat="false" ht="15" hidden="false" customHeight="false" outlineLevel="0" collapsed="false">
      <c r="A16" s="5" t="s">
        <v>51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customFormat="false" ht="15" hidden="false" customHeight="false" outlineLevel="0" collapsed="false">
      <c r="A17" s="23" t="s">
        <v>52</v>
      </c>
      <c r="M17" s="21" t="n">
        <f aca="false">IFERROR(MIN(M7:M14),"")</f>
        <v>0.12</v>
      </c>
      <c r="N17" s="21" t="n">
        <f aca="false">IFERROR(MIN(N7:N14),"")</f>
        <v>0.216666666666667</v>
      </c>
      <c r="O17" s="22" t="n">
        <f aca="false">IFERROR(MIN(O7:O14),"")</f>
        <v>4.375</v>
      </c>
      <c r="P17" s="22" t="n">
        <f aca="false">IFERROR(MIN(P7:P14),"")</f>
        <v>20.1923076923077</v>
      </c>
      <c r="Q17" s="22" t="n">
        <f aca="false">IFERROR(MIN(Q7:Q14),"")</f>
        <v>53.6842105263158</v>
      </c>
    </row>
    <row r="18" customFormat="false" ht="15" hidden="false" customHeight="false" outlineLevel="0" collapsed="false">
      <c r="A18" s="23" t="s">
        <v>53</v>
      </c>
      <c r="M18" s="21" t="n">
        <f aca="false">IFERROR(QUARTILE(M7:M14,1),"")</f>
        <v>0.12</v>
      </c>
      <c r="N18" s="21" t="n">
        <f aca="false">IFERROR(QUARTILE(N7:N14,1),"")</f>
        <v>0.216666666666667</v>
      </c>
      <c r="O18" s="22" t="n">
        <f aca="false">IFERROR(QUARTILE(O7:O14,1),"")</f>
        <v>4.375</v>
      </c>
      <c r="P18" s="22" t="n">
        <f aca="false">IFERROR(QUARTILE(P7:P14,1),"")</f>
        <v>20.1923076923077</v>
      </c>
      <c r="Q18" s="22" t="n">
        <f aca="false">IFERROR(QUARTILE(Q7:Q14,1),"")</f>
        <v>53.6842105263158</v>
      </c>
    </row>
    <row r="19" customFormat="false" ht="15" hidden="false" customHeight="false" outlineLevel="0" collapsed="false">
      <c r="A19" s="7" t="s">
        <v>54</v>
      </c>
      <c r="M19" s="24" t="n">
        <f aca="false">IFERROR(MEDIAN(M7:M14),"")</f>
        <v>0.12</v>
      </c>
      <c r="N19" s="24" t="n">
        <f aca="false">IFERROR(MEDIAN(N7:N14),"")</f>
        <v>0.216666666666667</v>
      </c>
      <c r="O19" s="25" t="n">
        <f aca="false">IFERROR(MEDIAN(O7:O14),"")</f>
        <v>4.375</v>
      </c>
      <c r="P19" s="25" t="n">
        <f aca="false">IFERROR(MEDIAN(P7:P14),"")</f>
        <v>20.1923076923077</v>
      </c>
      <c r="Q19" s="25" t="n">
        <f aca="false">IFERROR(MEDIAN(Q7:Q14),"")</f>
        <v>53.6842105263158</v>
      </c>
    </row>
    <row r="20" customFormat="false" ht="15" hidden="false" customHeight="false" outlineLevel="0" collapsed="false">
      <c r="A20" s="23" t="s">
        <v>55</v>
      </c>
      <c r="M20" s="21" t="n">
        <f aca="false">IFERROR(AVERAGE(M7:M14),"")</f>
        <v>0.12</v>
      </c>
      <c r="N20" s="21" t="n">
        <f aca="false">IFERROR(AVERAGE(N7:N14),"")</f>
        <v>0.216666666666667</v>
      </c>
      <c r="O20" s="22" t="n">
        <f aca="false">IFERROR(AVERAGE(O7:O14),"")</f>
        <v>4.375</v>
      </c>
      <c r="P20" s="22" t="n">
        <f aca="false">IFERROR(AVERAGE(P7:P14),"")</f>
        <v>20.1923076923077</v>
      </c>
      <c r="Q20" s="22" t="n">
        <f aca="false">IFERROR(AVERAGE(Q7:Q14),"")</f>
        <v>53.6842105263158</v>
      </c>
    </row>
    <row r="21" customFormat="false" ht="15" hidden="false" customHeight="false" outlineLevel="0" collapsed="false">
      <c r="A21" s="23" t="s">
        <v>56</v>
      </c>
      <c r="M21" s="21" t="n">
        <f aca="false">IFERROR(QUARTILE(M7:M14,3),"")</f>
        <v>0.12</v>
      </c>
      <c r="N21" s="21" t="n">
        <f aca="false">IFERROR(QUARTILE(N7:N14,3),"")</f>
        <v>0.216666666666667</v>
      </c>
      <c r="O21" s="22" t="n">
        <f aca="false">IFERROR(QUARTILE(O7:O14,3),"")</f>
        <v>4.375</v>
      </c>
      <c r="P21" s="22" t="n">
        <f aca="false">IFERROR(QUARTILE(P7:P14,3),"")</f>
        <v>20.1923076923077</v>
      </c>
      <c r="Q21" s="22" t="n">
        <f aca="false">IFERROR(QUARTILE(Q7:Q14,3),"")</f>
        <v>53.6842105263158</v>
      </c>
    </row>
    <row r="22" customFormat="false" ht="15" hidden="false" customHeight="false" outlineLevel="0" collapsed="false">
      <c r="A22" s="23" t="s">
        <v>57</v>
      </c>
      <c r="M22" s="21" t="n">
        <f aca="false">IFERROR(MAX(M7:M14),"")</f>
        <v>0.12</v>
      </c>
      <c r="N22" s="21" t="n">
        <f aca="false">IFERROR(MAX(N7:N14),"")</f>
        <v>0.216666666666667</v>
      </c>
      <c r="O22" s="22" t="n">
        <f aca="false">IFERROR(MAX(O7:O14),"")</f>
        <v>4.375</v>
      </c>
      <c r="P22" s="22" t="n">
        <f aca="false">IFERROR(MAX(P7:P14),"")</f>
        <v>20.1923076923077</v>
      </c>
      <c r="Q22" s="22" t="n">
        <f aca="false">IFERROR(MAX(Q7:Q14),"")</f>
        <v>53.6842105263158</v>
      </c>
    </row>
    <row r="24" customFormat="false" ht="15" hidden="false" customHeight="false" outlineLevel="0" collapsed="false">
      <c r="A24" s="10" t="s">
        <v>58</v>
      </c>
    </row>
    <row r="25" customFormat="false" ht="15" hidden="false" customHeight="false" outlineLevel="0" collapsed="false">
      <c r="A25" s="10" t="s">
        <v>59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5" min="2" style="0" width="15"/>
    <col collapsed="false" customWidth="true" hidden="false" outlineLevel="0" max="6" min="6" style="0" width="40"/>
  </cols>
  <sheetData>
    <row r="1" customFormat="false" ht="15" hidden="false" customHeight="false" outlineLevel="0" collapsed="false">
      <c r="A1" s="1" t="s">
        <v>0</v>
      </c>
    </row>
    <row r="2" customFormat="false" ht="20.9" hidden="false" customHeight="false" outlineLevel="0" collapsed="false">
      <c r="A2" s="2" t="s">
        <v>60</v>
      </c>
    </row>
    <row r="3" customFormat="false" ht="15" hidden="false" customHeight="false" outlineLevel="0" collapsed="false">
      <c r="A3" s="3" t="s">
        <v>61</v>
      </c>
    </row>
    <row r="4" customFormat="false" ht="6" hidden="false" customHeight="true" outlineLevel="0" collapsed="false">
      <c r="A4" s="4"/>
      <c r="B4" s="4"/>
      <c r="C4" s="4"/>
      <c r="D4" s="4"/>
      <c r="E4" s="4"/>
      <c r="F4" s="4"/>
      <c r="G4" s="4"/>
      <c r="H4" s="4"/>
    </row>
    <row r="6" customFormat="false" ht="15" hidden="false" customHeight="false" outlineLevel="0" collapsed="false">
      <c r="A6" s="5" t="s">
        <v>62</v>
      </c>
      <c r="B6" s="6"/>
      <c r="C6" s="6"/>
      <c r="D6" s="6"/>
      <c r="E6" s="6"/>
      <c r="F6" s="6"/>
      <c r="G6" s="6"/>
      <c r="H6" s="6"/>
    </row>
    <row r="7" customFormat="false" ht="15" hidden="false" customHeight="false" outlineLevel="0" collapsed="false">
      <c r="A7" s="23" t="s">
        <v>41</v>
      </c>
      <c r="B7" s="19" t="n">
        <v>800</v>
      </c>
      <c r="F7" s="10" t="s">
        <v>63</v>
      </c>
    </row>
    <row r="8" customFormat="false" ht="15" hidden="false" customHeight="false" outlineLevel="0" collapsed="false">
      <c r="A8" s="23" t="s">
        <v>42</v>
      </c>
      <c r="B8" s="19" t="n">
        <v>160</v>
      </c>
      <c r="F8" s="10" t="s">
        <v>64</v>
      </c>
    </row>
    <row r="9" customFormat="false" ht="15" hidden="false" customHeight="false" outlineLevel="0" collapsed="false">
      <c r="A9" s="23" t="s">
        <v>43</v>
      </c>
      <c r="B9" s="19" t="n">
        <v>55</v>
      </c>
      <c r="F9" s="10" t="s">
        <v>65</v>
      </c>
    </row>
    <row r="10" customFormat="false" ht="15" hidden="false" customHeight="false" outlineLevel="0" collapsed="false">
      <c r="A10" s="23" t="s">
        <v>39</v>
      </c>
      <c r="B10" s="19" t="n">
        <v>120</v>
      </c>
      <c r="F10" s="10" t="s">
        <v>66</v>
      </c>
    </row>
    <row r="11" customFormat="false" ht="15" hidden="false" customHeight="false" outlineLevel="0" collapsed="false">
      <c r="A11" s="23" t="s">
        <v>35</v>
      </c>
      <c r="B11" s="17" t="n">
        <v>75</v>
      </c>
      <c r="F11" s="10" t="s">
        <v>67</v>
      </c>
    </row>
    <row r="12" customFormat="false" ht="15" hidden="false" customHeight="false" outlineLevel="0" collapsed="false">
      <c r="A12" s="23" t="s">
        <v>68</v>
      </c>
      <c r="B12" s="16" t="n">
        <v>18</v>
      </c>
      <c r="F12" s="10" t="s">
        <v>69</v>
      </c>
    </row>
    <row r="14" customFormat="false" ht="15" hidden="false" customHeight="false" outlineLevel="0" collapsed="false">
      <c r="A14" s="5" t="s">
        <v>70</v>
      </c>
      <c r="B14" s="6"/>
      <c r="C14" s="6"/>
      <c r="D14" s="6"/>
      <c r="E14" s="6"/>
      <c r="F14" s="6"/>
      <c r="G14" s="6"/>
      <c r="H14" s="6"/>
    </row>
    <row r="15" customFormat="false" ht="25.5" hidden="false" customHeight="true" outlineLevel="0" collapsed="false">
      <c r="A15" s="14" t="s">
        <v>71</v>
      </c>
      <c r="B15" s="14" t="s">
        <v>72</v>
      </c>
      <c r="C15" s="14" t="s">
        <v>54</v>
      </c>
      <c r="D15" s="14" t="s">
        <v>73</v>
      </c>
      <c r="E15" s="14"/>
      <c r="F15" s="14" t="s">
        <v>74</v>
      </c>
    </row>
    <row r="16" customFormat="false" ht="15" hidden="false" customHeight="false" outlineLevel="0" collapsed="false">
      <c r="A16" s="7" t="s">
        <v>46</v>
      </c>
      <c r="B16" s="26" t="n">
        <f aca="false">IFERROR((Comps!$O$18*$B$7-$B$10)/$B$11,"")</f>
        <v>45.0666666666667</v>
      </c>
      <c r="C16" s="27" t="n">
        <f aca="false">IFERROR((Comps!$O$19*$B$7-$B$10)/$B$11,"")</f>
        <v>45.0666666666667</v>
      </c>
      <c r="D16" s="26" t="n">
        <f aca="false">IFERROR((Comps!$O$21*$B$7-$B$10)/$B$11,"")</f>
        <v>45.0666666666667</v>
      </c>
      <c r="F16" s="10" t="s">
        <v>75</v>
      </c>
    </row>
    <row r="17" customFormat="false" ht="15" hidden="false" customHeight="false" outlineLevel="0" collapsed="false">
      <c r="A17" s="7" t="s">
        <v>47</v>
      </c>
      <c r="B17" s="26" t="n">
        <f aca="false">IFERROR((Comps!$P$18*$B$8-$B$10)/$B$11,"")</f>
        <v>41.4769230769231</v>
      </c>
      <c r="C17" s="27" t="n">
        <f aca="false">IFERROR((Comps!$P$19*$B$8-$B$10)/$B$11,"")</f>
        <v>41.4769230769231</v>
      </c>
      <c r="D17" s="26" t="n">
        <f aca="false">IFERROR((Comps!$P$21*$B$8-$B$10)/$B$11,"")</f>
        <v>41.4769230769231</v>
      </c>
      <c r="F17" s="10" t="s">
        <v>75</v>
      </c>
    </row>
    <row r="18" customFormat="false" ht="15" hidden="false" customHeight="false" outlineLevel="0" collapsed="false">
      <c r="A18" s="7" t="s">
        <v>48</v>
      </c>
      <c r="B18" s="26" t="n">
        <f aca="false">IFERROR(Comps!$Q$18*$B$9/$B$11,"")</f>
        <v>39.3684210526316</v>
      </c>
      <c r="C18" s="27" t="n">
        <f aca="false">IFERROR(Comps!$Q$19*$B$9/$B$11,"")</f>
        <v>39.3684210526316</v>
      </c>
      <c r="D18" s="26" t="n">
        <f aca="false">IFERROR(Comps!$Q$21*$B$9/$B$11,"")</f>
        <v>39.3684210526316</v>
      </c>
      <c r="F18" s="10" t="s">
        <v>76</v>
      </c>
    </row>
    <row r="20" customFormat="false" ht="15" hidden="false" customHeight="false" outlineLevel="0" collapsed="false">
      <c r="A20" s="7" t="s">
        <v>77</v>
      </c>
      <c r="C20" s="28" t="n">
        <f aca="false">IFERROR(AVERAGE(C16:C18),"")</f>
        <v>41.9706702654071</v>
      </c>
    </row>
    <row r="21" customFormat="false" ht="15" hidden="false" customHeight="false" outlineLevel="0" collapsed="false">
      <c r="A21" s="23" t="s">
        <v>78</v>
      </c>
      <c r="C21" s="26" t="n">
        <f aca="false">$B$12</f>
        <v>18</v>
      </c>
    </row>
    <row r="22" customFormat="false" ht="15" hidden="false" customHeight="false" outlineLevel="0" collapsed="false">
      <c r="A22" s="7" t="s">
        <v>79</v>
      </c>
      <c r="C22" s="29" t="n">
        <f aca="false">IFERROR($C$20/$B$12-1,"")</f>
        <v>1.33170390363373</v>
      </c>
    </row>
    <row r="24" customFormat="false" ht="15" hidden="false" customHeight="false" outlineLevel="0" collapsed="false">
      <c r="A24" s="10" t="s">
        <v>80</v>
      </c>
    </row>
    <row r="25" customFormat="false" ht="15" hidden="false" customHeight="false" outlineLevel="0" collapsed="false">
      <c r="A25" s="10" t="s">
        <v>81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2026-07-31T21:35:16Z</dcterms:created>
  <dc:creator>openpyxl</dc:creator>
  <dc:description/>
  <dc:language>en-US</dc:language>
  <cp:lastModifiedBy/>
  <dcterms:modified xsi:type="dcterms:W3CDTF">2026-07-31T21:35:16Z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